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NEXO I" sheetId="1" r:id="rId1"/>
  </sheets>
  <definedNames>
    <definedName name="_xlnm.Print_Area" localSheetId="0">'ANEXO I'!$A$1:$C$73</definedName>
  </definedNames>
  <calcPr fullCalcOnLoad="1"/>
</workbook>
</file>

<file path=xl/sharedStrings.xml><?xml version="1.0" encoding="utf-8"?>
<sst xmlns="http://schemas.openxmlformats.org/spreadsheetml/2006/main" count="110" uniqueCount="87">
  <si>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</si>
  <si>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</si>
  <si>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</si>
  <si>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</si>
  <si>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</si>
  <si>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</si>
  <si>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</si>
  <si>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</si>
  <si>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</si>
  <si>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RESTOS A PAGAR NÃO PROCESSADOS INSCRITOS - 2017</t>
  </si>
  <si>
    <t>Data da Publicação: 20/01/2018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</si>
  <si>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</si>
  <si>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</si>
  <si>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</si>
  <si>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</si>
  <si>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</si>
  <si>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</si>
  <si>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</si>
  <si>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</si>
  <si>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</si>
  <si>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</si>
  <si>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</si>
  <si>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</si>
  <si>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</si>
  <si>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</si>
  <si>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</si>
  <si>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</si>
  <si>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</si>
  <si>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</si>
  <si>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</si>
  <si>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</si>
  <si>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</si>
  <si>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</si>
  <si>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</si>
  <si>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</si>
  <si>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</si>
  <si>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</si>
  <si>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</si>
  <si>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</si>
  <si>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</si>
  <si>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</si>
  <si>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</si>
  <si>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</si>
  <si>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</si>
  <si>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</si>
  <si>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</si>
  <si>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</si>
  <si>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</si>
  <si>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</si>
  <si>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</si>
  <si>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</si>
  <si>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</si>
  <si>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</si>
  <si>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</si>
  <si>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</si>
  <si>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</si>
  <si>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</si>
  <si>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</si>
  <si>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</si>
  <si>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</si>
  <si>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</si>
  <si>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</si>
  <si>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</si>
  <si>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</si>
  <si>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</si>
  <si>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</si>
  <si>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</si>
  <si>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</si>
  <si>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</si>
  <si>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</si>
  <si>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</si>
  <si>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</si>
  <si>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</si>
  <si>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</si>
  <si>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</si>
  <si>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</si>
  <si>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</si>
  <si>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</si>
  <si>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</si>
  <si>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</si>
  <si>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</si>
  <si>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</si>
  <si>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FONTE: SIAFI-Sistema Integrado de Administração Financeira do Governo Federal.</t>
  </si>
  <si>
    <t>LOA/2017 - Lei nº 13.414 de 10/jan/2017 -  Estima a receita e fixa a despesa da União para o exercício financeiro de 2017.</t>
  </si>
  <si>
    <t xml:space="preserve">Notas Explicativas: </t>
  </si>
  <si>
    <t>1. Demonstrativo das despesas inscritas em restos a pagar não-processados, em cumprimento ao contido no Art. 2º, item VI, § 3º da Resolução nº 102, de 15 de dezembro de 2009.</t>
  </si>
  <si>
    <t>2. O item “g” do “Inciso II – Outras Despesas de Custeio” contempla o montante registrado na classificação 33.90.91.90- Sentença Judicial – Auxílio Moradia (Acórdão TCU 1690).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</si>
</sst>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37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8" fillId="0" borderId="0" xfId="0" applyFont="1" applyAlignment="1">
      <alignment/>
    </xf>
    <xf numFmtId="164" fontId="19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0" fillId="0" borderId="0" xfId="0" applyFont="1" applyAlignment="1">
      <alignment horizontal="left"/>
    </xf>
    <xf numFmtId="164" fontId="20" fillId="0" borderId="10" xfId="0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/>
    </xf>
    <xf numFmtId="164" fontId="20" fillId="0" borderId="12" xfId="0" applyFont="1" applyBorder="1" applyAlignment="1">
      <alignment horizontal="left" vertical="top" wrapText="1"/>
    </xf>
    <xf numFmtId="165" fontId="0" fillId="0" borderId="0" xfId="0" applyNumberFormat="1" applyAlignment="1">
      <alignment horizontal="left"/>
    </xf>
    <xf numFmtId="164" fontId="20" fillId="16" borderId="13" xfId="0" applyFont="1" applyFill="1" applyBorder="1" applyAlignment="1">
      <alignment horizontal="left" vertical="top" wrapText="1"/>
    </xf>
    <xf numFmtId="165" fontId="20" fillId="16" borderId="13" xfId="0" applyNumberFormat="1" applyFont="1" applyFill="1" applyBorder="1" applyAlignment="1">
      <alignment horizontal="right" vertical="top" wrapText="1"/>
    </xf>
    <xf numFmtId="164" fontId="20" fillId="0" borderId="13" xfId="0" applyFont="1" applyBorder="1" applyAlignment="1">
      <alignment horizontal="left" vertical="top" wrapText="1"/>
    </xf>
    <xf numFmtId="165" fontId="20" fillId="0" borderId="13" xfId="0" applyNumberFormat="1" applyFont="1" applyFill="1" applyBorder="1" applyAlignment="1">
      <alignment horizontal="right" vertical="top" wrapText="1"/>
    </xf>
    <xf numFmtId="165" fontId="0" fillId="0" borderId="0" xfId="0" applyNumberFormat="1" applyFill="1" applyAlignment="1">
      <alignment horizontal="right"/>
    </xf>
    <xf numFmtId="164" fontId="0" fillId="0" borderId="0" xfId="0" applyFill="1" applyAlignment="1">
      <alignment horizontal="left"/>
    </xf>
    <xf numFmtId="165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 horizontal="right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right"/>
    </xf>
    <xf numFmtId="166" fontId="20" fillId="0" borderId="13" xfId="0" applyNumberFormat="1" applyFont="1" applyFill="1" applyBorder="1" applyAlignment="1">
      <alignment horizontal="right" vertical="top" wrapText="1"/>
    </xf>
    <xf numFmtId="164" fontId="20" fillId="0" borderId="13" xfId="0" applyFont="1" applyFill="1" applyBorder="1" applyAlignment="1">
      <alignment horizontal="left" vertical="top" wrapText="1"/>
    </xf>
    <xf numFmtId="165" fontId="21" fillId="0" borderId="0" xfId="0" applyNumberFormat="1" applyFont="1" applyAlignment="1">
      <alignment horizontal="right"/>
    </xf>
    <xf numFmtId="165" fontId="21" fillId="0" borderId="0" xfId="0" applyNumberFormat="1" applyFont="1" applyAlignment="1">
      <alignment horizontal="left"/>
    </xf>
    <xf numFmtId="165" fontId="21" fillId="0" borderId="0" xfId="0" applyNumberFormat="1" applyFont="1" applyFill="1" applyAlignment="1">
      <alignment horizontal="left"/>
    </xf>
    <xf numFmtId="164" fontId="0" fillId="0" borderId="0" xfId="0" applyFill="1" applyAlignment="1">
      <alignment/>
    </xf>
    <xf numFmtId="164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horizontal="center" vertical="center"/>
    </xf>
    <xf numFmtId="164" fontId="0" fillId="0" borderId="0" xfId="0" applyFont="1" applyBorder="1" applyAlignment="1">
      <alignment horizontal="justify" vertical="center" wrapText="1"/>
    </xf>
    <xf numFmtId="164" fontId="18" fillId="0" borderId="0" xfId="0" applyFont="1" applyBorder="1" applyAlignment="1">
      <alignment horizontal="justify" wrapText="1"/>
    </xf>
    <xf numFmtId="164" fontId="18" fillId="0" borderId="0" xfId="0" applyFont="1" applyBorder="1" applyAlignment="1">
      <alignment horizontal="justify" vertical="center" wrapText="1"/>
    </xf>
    <xf numFmtId="164" fontId="0" fillId="0" borderId="0" xfId="0" applyFill="1" applyAlignment="1">
      <alignment horizontal="justify" vertical="center"/>
    </xf>
    <xf numFmtId="165" fontId="0" fillId="0" borderId="0" xfId="0" applyNumberFormat="1" applyFill="1" applyAlignment="1">
      <alignment horizontal="justify" vertical="center"/>
    </xf>
    <xf numFmtId="164" fontId="0" fillId="0" borderId="0" xfId="0" applyAlignment="1">
      <alignment horizontal="justify" vertical="center"/>
    </xf>
    <xf numFmtId="164" fontId="18" fillId="0" borderId="0" xfId="0" applyFont="1" applyBorder="1" applyAlignment="1">
      <alignment horizontal="left" vertical="center" wrapText="1"/>
    </xf>
    <xf numFmtId="165" fontId="0" fillId="0" borderId="0" xfId="0" applyNumberFormat="1" applyFill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2" xfId="51"/>
    <cellStyle name="Título 3" xfId="52"/>
    <cellStyle name="Título 4" xfId="53"/>
    <cellStyle name="Título 5" xfId="54"/>
    <cellStyle name="Título 6" xfId="55"/>
    <cellStyle name="Ênfase1" xfId="56"/>
    <cellStyle name="Ênfase2" xfId="57"/>
    <cellStyle name="Ênfase3" xfId="58"/>
    <cellStyle name="Ênfase4" xfId="59"/>
    <cellStyle name="Ênfase5" xfId="60"/>
    <cellStyle name="Ênfase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tabSelected="1" zoomScale="85" zoomScaleNormal="85" zoomScaleSheetLayoutView="100" workbookViewId="0" topLeftCell="A16">
      <selection activeCell="A73" sqref="A73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5" width="13.7109375" style="0" customWidth="1"/>
    <col min="6" max="6" width="27.7109375" style="0" customWidth="1"/>
    <col min="7" max="7" width="13.7109375" style="0" customWidth="1"/>
    <col min="8" max="8" width="12.7109375" style="0" customWidth="1"/>
    <col min="9" max="10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</v>
      </c>
      <c r="B14" s="7"/>
      <c r="C14" s="8"/>
    </row>
    <row r="15" spans="1:3" s="4" customFormat="1" ht="18.75" customHeight="1">
      <c r="A15" s="6" t="s">
        <v>10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11</v>
      </c>
      <c r="C17" s="1"/>
      <c r="F17" s="9"/>
    </row>
    <row r="18" spans="1:6" s="4" customFormat="1" ht="18.75" customHeight="1">
      <c r="A18" s="10" t="s">
        <v>12</v>
      </c>
      <c r="B18" s="10" t="s">
        <v>13</v>
      </c>
      <c r="C18" s="11" t="s">
        <v>14</v>
      </c>
      <c r="F18" s="9"/>
    </row>
    <row r="19" spans="1:10" s="4" customFormat="1" ht="18.75" customHeight="1">
      <c r="A19" s="12" t="s">
        <v>15</v>
      </c>
      <c r="B19" s="12" t="s">
        <v>16</v>
      </c>
      <c r="C19" s="13">
        <f>0+3031581.99+86794.48+34918.52+0</f>
        <v>3153294.99</v>
      </c>
      <c r="D19" s="14"/>
      <c r="E19" s="14"/>
      <c r="F19" s="15"/>
      <c r="G19" s="15"/>
      <c r="H19" s="15"/>
      <c r="I19" s="15"/>
      <c r="J19" s="15"/>
    </row>
    <row r="20" spans="1:10" s="4" customFormat="1" ht="18.75" customHeight="1">
      <c r="A20" s="12" t="s">
        <v>17</v>
      </c>
      <c r="B20" s="12" t="s">
        <v>18</v>
      </c>
      <c r="C20" s="13">
        <f>0+0+2136905.61+1186985.45</f>
        <v>3323891.0599999996</v>
      </c>
      <c r="D20" s="14"/>
      <c r="E20" s="14"/>
      <c r="F20" s="16"/>
      <c r="G20" s="15"/>
      <c r="H20" s="15"/>
      <c r="I20" s="15"/>
      <c r="J20" s="15"/>
    </row>
    <row r="21" spans="1:10" s="4" customFormat="1" ht="18.75" customHeight="1">
      <c r="A21" s="12" t="s">
        <v>19</v>
      </c>
      <c r="B21" s="12" t="s">
        <v>20</v>
      </c>
      <c r="C21" s="13">
        <f>0+8862964.3+2211134.41</f>
        <v>11074098.71</v>
      </c>
      <c r="D21" s="14"/>
      <c r="E21" s="14"/>
      <c r="F21" s="17"/>
      <c r="G21" s="15"/>
      <c r="H21" s="15"/>
      <c r="I21" s="15"/>
      <c r="J21" s="15"/>
    </row>
    <row r="22" spans="1:10" s="4" customFormat="1" ht="60">
      <c r="A22" s="12" t="s">
        <v>21</v>
      </c>
      <c r="B22" s="12" t="s">
        <v>22</v>
      </c>
      <c r="C22" s="13">
        <v>0</v>
      </c>
      <c r="D22" s="14"/>
      <c r="E22" s="14"/>
      <c r="F22" s="15"/>
      <c r="G22" s="15"/>
      <c r="H22" s="15"/>
      <c r="I22" s="15"/>
      <c r="J22" s="15"/>
    </row>
    <row r="23" spans="1:10" s="4" customFormat="1" ht="19.5" customHeight="1">
      <c r="A23" s="12"/>
      <c r="B23" s="12" t="s">
        <v>23</v>
      </c>
      <c r="C23" s="13">
        <f>SUM(C19:C22)</f>
        <v>17551284.759999998</v>
      </c>
      <c r="D23" s="14"/>
      <c r="E23" s="14"/>
      <c r="F23" s="15"/>
      <c r="G23" s="15"/>
      <c r="H23" s="15"/>
      <c r="I23" s="15"/>
      <c r="J23" s="15"/>
    </row>
    <row r="24" spans="1:10" s="4" customFormat="1" ht="21" customHeight="1">
      <c r="A24" s="5"/>
      <c r="C24" s="1"/>
      <c r="D24" s="14"/>
      <c r="E24" s="14"/>
      <c r="F24" s="15"/>
      <c r="G24" s="15"/>
      <c r="H24" s="15"/>
      <c r="I24" s="15"/>
      <c r="J24" s="15"/>
    </row>
    <row r="25" spans="1:10" s="4" customFormat="1" ht="19.5" customHeight="1">
      <c r="A25" s="5" t="s">
        <v>24</v>
      </c>
      <c r="C25" s="1"/>
      <c r="D25" s="14"/>
      <c r="E25" s="14"/>
      <c r="F25" s="15"/>
      <c r="G25" s="15"/>
      <c r="H25" s="15"/>
      <c r="I25" s="15"/>
      <c r="J25" s="15"/>
    </row>
    <row r="26" spans="1:10" s="4" customFormat="1" ht="18.75" customHeight="1">
      <c r="A26" s="10" t="s">
        <v>12</v>
      </c>
      <c r="B26" s="10" t="s">
        <v>13</v>
      </c>
      <c r="C26" s="11" t="s">
        <v>14</v>
      </c>
      <c r="D26" s="14"/>
      <c r="E26" s="14"/>
      <c r="F26" s="15"/>
      <c r="G26" s="15"/>
      <c r="H26" s="15"/>
      <c r="I26" s="15"/>
      <c r="J26" s="15"/>
    </row>
    <row r="27" spans="1:10" s="4" customFormat="1" ht="18.75" customHeight="1">
      <c r="A27" s="12" t="s">
        <v>15</v>
      </c>
      <c r="B27" s="12" t="s">
        <v>25</v>
      </c>
      <c r="C27" s="13">
        <v>20000</v>
      </c>
      <c r="D27" s="14"/>
      <c r="E27" s="14"/>
      <c r="F27" s="15"/>
      <c r="G27" s="15"/>
      <c r="H27" s="15"/>
      <c r="I27" s="15"/>
      <c r="J27" s="15"/>
    </row>
    <row r="28" spans="1:10" s="4" customFormat="1" ht="18.75" customHeight="1">
      <c r="A28" s="12" t="s">
        <v>17</v>
      </c>
      <c r="B28" s="12" t="s">
        <v>26</v>
      </c>
      <c r="C28" s="13">
        <v>300000</v>
      </c>
      <c r="D28" s="14"/>
      <c r="E28" s="14"/>
      <c r="F28" s="15"/>
      <c r="G28" s="15"/>
      <c r="H28" s="15"/>
      <c r="I28" s="15"/>
      <c r="J28" s="15"/>
    </row>
    <row r="29" spans="1:10" s="4" customFormat="1" ht="18.75" customHeight="1">
      <c r="A29" s="12" t="s">
        <v>19</v>
      </c>
      <c r="B29" s="12" t="s">
        <v>27</v>
      </c>
      <c r="C29" s="13">
        <v>20000</v>
      </c>
      <c r="D29" s="14"/>
      <c r="E29" s="14"/>
      <c r="F29" s="15"/>
      <c r="G29" s="15"/>
      <c r="H29" s="15"/>
      <c r="I29" s="15"/>
      <c r="J29" s="15"/>
    </row>
    <row r="30" spans="1:10" s="4" customFormat="1" ht="33" customHeight="1">
      <c r="A30" s="12" t="s">
        <v>21</v>
      </c>
      <c r="B30" s="12" t="s">
        <v>28</v>
      </c>
      <c r="C30" s="13">
        <f>392372.19</f>
        <v>392372.19</v>
      </c>
      <c r="D30" s="18"/>
      <c r="E30" s="14"/>
      <c r="F30" s="19"/>
      <c r="G30" s="14"/>
      <c r="H30" s="14"/>
      <c r="I30" s="15"/>
      <c r="J30" s="15"/>
    </row>
    <row r="31" spans="1:10" s="4" customFormat="1" ht="17.25" customHeight="1">
      <c r="A31" s="12" t="s">
        <v>29</v>
      </c>
      <c r="B31" s="12" t="s">
        <v>30</v>
      </c>
      <c r="C31" s="13">
        <v>0</v>
      </c>
      <c r="D31" s="14"/>
      <c r="E31" s="14"/>
      <c r="F31" s="15"/>
      <c r="G31" s="14"/>
      <c r="H31" s="20"/>
      <c r="I31" s="15"/>
      <c r="J31" s="15"/>
    </row>
    <row r="32" spans="1:10" s="4" customFormat="1" ht="17.25" customHeight="1">
      <c r="A32" s="12" t="s">
        <v>31</v>
      </c>
      <c r="B32" s="12" t="s">
        <v>32</v>
      </c>
      <c r="C32" s="13">
        <f>99952.03</f>
        <v>99952.03</v>
      </c>
      <c r="D32" s="14"/>
      <c r="E32" s="14"/>
      <c r="F32" s="19"/>
      <c r="G32" s="14"/>
      <c r="H32" s="14"/>
      <c r="I32" s="15"/>
      <c r="J32" s="15"/>
    </row>
    <row r="33" spans="1:10" s="4" customFormat="1" ht="17.25" customHeight="1">
      <c r="A33" s="12" t="s">
        <v>33</v>
      </c>
      <c r="B33" s="12" t="s">
        <v>34</v>
      </c>
      <c r="C33" s="13">
        <f>185992.09+350000</f>
        <v>535992.09</v>
      </c>
      <c r="D33" s="18"/>
      <c r="E33" s="14"/>
      <c r="F33" s="19"/>
      <c r="G33" s="14"/>
      <c r="H33" s="14"/>
      <c r="I33" s="15"/>
      <c r="J33" s="15"/>
    </row>
    <row r="34" spans="1:10" s="4" customFormat="1" ht="17.25" customHeight="1">
      <c r="A34" s="12" t="s">
        <v>35</v>
      </c>
      <c r="B34" s="12" t="s">
        <v>36</v>
      </c>
      <c r="C34" s="13">
        <f>1055+2014</f>
        <v>3069</v>
      </c>
      <c r="D34" s="14"/>
      <c r="E34" s="14"/>
      <c r="F34" s="19"/>
      <c r="G34" s="14"/>
      <c r="H34" s="14"/>
      <c r="I34" s="15"/>
      <c r="J34" s="15"/>
    </row>
    <row r="35" spans="1:10" s="4" customFormat="1" ht="17.25" customHeight="1">
      <c r="A35" s="12" t="s">
        <v>37</v>
      </c>
      <c r="B35" s="12" t="s">
        <v>38</v>
      </c>
      <c r="C35" s="13">
        <f>195133.57</f>
        <v>195133.57</v>
      </c>
      <c r="D35" s="14"/>
      <c r="E35" s="14"/>
      <c r="F35" s="15"/>
      <c r="G35" s="15"/>
      <c r="H35" s="16"/>
      <c r="I35" s="15"/>
      <c r="J35" s="15"/>
    </row>
    <row r="36" spans="1:10" s="4" customFormat="1" ht="17.25" customHeight="1">
      <c r="A36" s="12" t="s">
        <v>39</v>
      </c>
      <c r="B36" s="12" t="s">
        <v>40</v>
      </c>
      <c r="C36" s="13">
        <f>704802.14</f>
        <v>704802.14</v>
      </c>
      <c r="D36" s="14"/>
      <c r="E36" s="14"/>
      <c r="F36" s="15"/>
      <c r="G36" s="15"/>
      <c r="H36" s="15"/>
      <c r="I36" s="15"/>
      <c r="J36" s="15"/>
    </row>
    <row r="37" spans="1:10" s="4" customFormat="1" ht="17.25" customHeight="1">
      <c r="A37" s="12" t="s">
        <v>41</v>
      </c>
      <c r="B37" s="12" t="s">
        <v>42</v>
      </c>
      <c r="C37" s="13">
        <f>557903.18</f>
        <v>557903.18</v>
      </c>
      <c r="D37" s="14"/>
      <c r="E37" s="14"/>
      <c r="F37" s="15"/>
      <c r="G37" s="15"/>
      <c r="H37" s="16"/>
      <c r="I37" s="15"/>
      <c r="J37" s="15"/>
    </row>
    <row r="38" spans="1:10" s="4" customFormat="1" ht="17.25" customHeight="1">
      <c r="A38" s="12" t="s">
        <v>43</v>
      </c>
      <c r="B38" s="12" t="s">
        <v>44</v>
      </c>
      <c r="C38" s="13">
        <f>440989.44</f>
        <v>440989.44</v>
      </c>
      <c r="D38" s="14"/>
      <c r="E38" s="14"/>
      <c r="F38" s="15"/>
      <c r="G38" s="15"/>
      <c r="H38" s="15"/>
      <c r="I38" s="15"/>
      <c r="J38" s="15"/>
    </row>
    <row r="39" spans="1:10" s="4" customFormat="1" ht="90">
      <c r="A39" s="12" t="s">
        <v>45</v>
      </c>
      <c r="B39" s="12" t="s">
        <v>46</v>
      </c>
      <c r="C39" s="21">
        <f>233694.91+1000+57401.19+112428.74+211039.8+392811.43</f>
        <v>1008376.0699999998</v>
      </c>
      <c r="D39" s="14"/>
      <c r="E39" s="14"/>
      <c r="F39" s="15"/>
      <c r="G39" s="15"/>
      <c r="H39" s="15"/>
      <c r="I39" s="15"/>
      <c r="J39" s="15"/>
    </row>
    <row r="40" spans="1:10" s="4" customFormat="1" ht="17.25" customHeight="1">
      <c r="A40" s="12" t="s">
        <v>47</v>
      </c>
      <c r="B40" s="12" t="s">
        <v>48</v>
      </c>
      <c r="C40" s="13">
        <f>1895950.17+238027.37</f>
        <v>2133977.54</v>
      </c>
      <c r="D40" s="14"/>
      <c r="E40" s="14"/>
      <c r="F40" s="15"/>
      <c r="G40" s="15"/>
      <c r="H40" s="15"/>
      <c r="I40" s="15"/>
      <c r="J40" s="15"/>
    </row>
    <row r="41" spans="1:10" s="4" customFormat="1" ht="17.25" customHeight="1">
      <c r="A41" s="12" t="s">
        <v>49</v>
      </c>
      <c r="B41" s="12" t="s">
        <v>50</v>
      </c>
      <c r="C41" s="21">
        <f>1209388.48+42996.54</f>
        <v>1252385.02</v>
      </c>
      <c r="D41" s="14"/>
      <c r="E41" s="14"/>
      <c r="F41" s="16"/>
      <c r="G41" s="15"/>
      <c r="H41" s="15"/>
      <c r="I41" s="15"/>
      <c r="J41" s="15"/>
    </row>
    <row r="42" spans="1:10" s="4" customFormat="1" ht="17.25" customHeight="1">
      <c r="A42" s="22" t="s">
        <v>51</v>
      </c>
      <c r="B42" s="22" t="s">
        <v>52</v>
      </c>
      <c r="C42" s="21">
        <f>20640+68091.59</f>
        <v>88731.59</v>
      </c>
      <c r="D42" s="14"/>
      <c r="E42" s="14"/>
      <c r="F42" s="16"/>
      <c r="G42" s="15"/>
      <c r="H42" s="15"/>
      <c r="I42" s="15"/>
      <c r="J42" s="15"/>
    </row>
    <row r="43" spans="1:10" s="4" customFormat="1" ht="32.25" customHeight="1">
      <c r="A43" s="12" t="s">
        <v>53</v>
      </c>
      <c r="B43" s="12" t="s">
        <v>54</v>
      </c>
      <c r="C43" s="21">
        <f>915392.86+189051.51+66777.95</f>
        <v>1171222.32</v>
      </c>
      <c r="D43" s="14"/>
      <c r="E43" s="14"/>
      <c r="F43" s="17"/>
      <c r="G43" s="14"/>
      <c r="H43" s="14"/>
      <c r="I43" s="15"/>
      <c r="J43" s="15"/>
    </row>
    <row r="44" spans="1:10" s="4" customFormat="1" ht="17.25" customHeight="1">
      <c r="A44" s="12" t="s">
        <v>55</v>
      </c>
      <c r="B44" s="12" t="s">
        <v>56</v>
      </c>
      <c r="C44" s="21">
        <f>19356.6+173901.45+400</f>
        <v>193658.05000000002</v>
      </c>
      <c r="D44" s="14"/>
      <c r="E44" s="14"/>
      <c r="F44" s="15"/>
      <c r="G44" s="15"/>
      <c r="H44" s="15"/>
      <c r="I44" s="15"/>
      <c r="J44" s="15"/>
    </row>
    <row r="45" spans="1:10" s="4" customFormat="1" ht="17.25" customHeight="1">
      <c r="A45" s="12" t="s">
        <v>57</v>
      </c>
      <c r="B45" s="12" t="s">
        <v>58</v>
      </c>
      <c r="C45" s="13">
        <v>16418</v>
      </c>
      <c r="D45" s="14"/>
      <c r="E45" s="14"/>
      <c r="F45" s="15"/>
      <c r="G45" s="15"/>
      <c r="H45" s="15"/>
      <c r="I45" s="15"/>
      <c r="J45" s="15"/>
    </row>
    <row r="46" spans="1:12" s="4" customFormat="1" ht="15">
      <c r="A46" s="12" t="s">
        <v>59</v>
      </c>
      <c r="B46" s="12" t="s">
        <v>60</v>
      </c>
      <c r="C46" s="21">
        <f>558581.1</f>
        <v>558581.1</v>
      </c>
      <c r="D46" s="14"/>
      <c r="E46" s="14"/>
      <c r="F46" s="16"/>
      <c r="G46" s="15"/>
      <c r="H46" s="15"/>
      <c r="I46" s="15"/>
      <c r="J46" s="15"/>
      <c r="K46" s="23"/>
      <c r="L46" s="24"/>
    </row>
    <row r="47" spans="1:12" s="4" customFormat="1" ht="17.25" customHeight="1">
      <c r="A47" s="12" t="s">
        <v>61</v>
      </c>
      <c r="B47" s="12" t="s">
        <v>62</v>
      </c>
      <c r="C47" s="13">
        <f>66583.52</f>
        <v>66583.52</v>
      </c>
      <c r="D47" s="14"/>
      <c r="E47" s="14"/>
      <c r="F47" s="16"/>
      <c r="G47" s="16"/>
      <c r="H47" s="15"/>
      <c r="I47" s="15"/>
      <c r="J47" s="15"/>
      <c r="K47" s="23"/>
      <c r="L47" s="24"/>
    </row>
    <row r="48" spans="1:12" s="4" customFormat="1" ht="17.25" customHeight="1">
      <c r="A48" s="12" t="s">
        <v>63</v>
      </c>
      <c r="B48" s="12" t="s">
        <v>64</v>
      </c>
      <c r="C48" s="13">
        <f>60096.72</f>
        <v>60096.72</v>
      </c>
      <c r="D48" s="14"/>
      <c r="E48" s="14"/>
      <c r="F48" s="16"/>
      <c r="G48" s="16"/>
      <c r="H48" s="15"/>
      <c r="I48" s="15"/>
      <c r="J48" s="15"/>
      <c r="K48" s="23"/>
      <c r="L48" s="9"/>
    </row>
    <row r="49" spans="1:12" s="4" customFormat="1" ht="17.25" customHeight="1">
      <c r="A49" s="12" t="s">
        <v>65</v>
      </c>
      <c r="B49" s="12" t="s">
        <v>66</v>
      </c>
      <c r="C49" s="13">
        <v>0</v>
      </c>
      <c r="D49" s="14"/>
      <c r="E49" s="14"/>
      <c r="F49" s="16"/>
      <c r="G49" s="16"/>
      <c r="H49" s="15"/>
      <c r="I49" s="15"/>
      <c r="J49" s="15"/>
      <c r="K49" s="23"/>
      <c r="L49" s="9"/>
    </row>
    <row r="50" spans="1:13" s="4" customFormat="1" ht="31.5" customHeight="1">
      <c r="A50" s="12" t="s">
        <v>67</v>
      </c>
      <c r="B50" s="12" t="s">
        <v>68</v>
      </c>
      <c r="C50" s="13">
        <f>3207216.66-60096.72-0-16418-558581.1-66583.52</f>
        <v>2505537.32</v>
      </c>
      <c r="D50" s="14"/>
      <c r="E50" s="14"/>
      <c r="F50" s="16"/>
      <c r="G50" s="16"/>
      <c r="H50" s="15"/>
      <c r="I50" s="15"/>
      <c r="J50" s="15"/>
      <c r="K50" s="1"/>
      <c r="L50" s="9"/>
      <c r="M50" s="9"/>
    </row>
    <row r="51" spans="1:11" s="4" customFormat="1" ht="15" customHeight="1">
      <c r="A51" s="12" t="s">
        <v>69</v>
      </c>
      <c r="B51" s="12" t="s">
        <v>70</v>
      </c>
      <c r="C51" s="13">
        <v>0</v>
      </c>
      <c r="D51" s="14"/>
      <c r="E51" s="14"/>
      <c r="F51" s="15"/>
      <c r="G51" s="15"/>
      <c r="H51" s="15"/>
      <c r="I51" s="15"/>
      <c r="J51" s="15"/>
      <c r="K51" s="14"/>
    </row>
    <row r="52" spans="1:11" s="4" customFormat="1" ht="15" customHeight="1">
      <c r="A52" s="12" t="s">
        <v>71</v>
      </c>
      <c r="B52" s="12" t="s">
        <v>72</v>
      </c>
      <c r="C52" s="13">
        <f>55224.6+46014.25+32700+14233.64+5500+0+445.4+2321.48+2245+4710+6000+2208.39+42960+5676128.3+3248049.35+16361.17+0+760.54+507.36+87.66+1091.85+2084.97+5816.81+33134+701084.53+63270+606432.43+23833.17+71778.73+724.57+1475.19+40000</f>
        <v>10707183.389999999</v>
      </c>
      <c r="D52" s="14"/>
      <c r="E52" s="14"/>
      <c r="F52" s="15"/>
      <c r="G52" s="16"/>
      <c r="H52" s="14"/>
      <c r="I52" s="15"/>
      <c r="J52" s="15"/>
      <c r="K52" s="14"/>
    </row>
    <row r="53" spans="1:11" s="4" customFormat="1" ht="15" customHeight="1">
      <c r="A53" s="12"/>
      <c r="B53" s="12" t="s">
        <v>23</v>
      </c>
      <c r="C53" s="13">
        <f>SUM(C27:C52)</f>
        <v>23032964.28</v>
      </c>
      <c r="D53" s="14"/>
      <c r="E53" s="14"/>
      <c r="F53" s="16"/>
      <c r="G53" s="16"/>
      <c r="H53" s="15"/>
      <c r="I53" s="15"/>
      <c r="J53" s="15"/>
      <c r="K53" s="1"/>
    </row>
    <row r="54" spans="1:12" s="4" customFormat="1" ht="15">
      <c r="A54" s="5"/>
      <c r="B54" s="9"/>
      <c r="C54" s="9"/>
      <c r="D54" s="14"/>
      <c r="E54" s="14"/>
      <c r="F54" s="16"/>
      <c r="G54" s="16"/>
      <c r="H54" s="15"/>
      <c r="I54" s="15"/>
      <c r="J54" s="15"/>
      <c r="K54" s="1"/>
      <c r="L54" s="9"/>
    </row>
    <row r="55" spans="1:12" s="4" customFormat="1" ht="18" customHeight="1">
      <c r="A55" s="5" t="s">
        <v>73</v>
      </c>
      <c r="C55" s="1"/>
      <c r="D55" s="14"/>
      <c r="E55" s="14"/>
      <c r="F55" s="16"/>
      <c r="G55" s="15"/>
      <c r="H55" s="15"/>
      <c r="I55" s="15"/>
      <c r="J55" s="15"/>
      <c r="K55" s="9"/>
      <c r="L55" s="9"/>
    </row>
    <row r="56" spans="1:11" s="4" customFormat="1" ht="18.75" customHeight="1">
      <c r="A56" s="10" t="s">
        <v>12</v>
      </c>
      <c r="B56" s="10" t="s">
        <v>13</v>
      </c>
      <c r="C56" s="11" t="s">
        <v>14</v>
      </c>
      <c r="D56" s="14"/>
      <c r="E56" s="14"/>
      <c r="F56" s="25"/>
      <c r="G56" s="15"/>
      <c r="H56" s="15"/>
      <c r="I56" s="15"/>
      <c r="J56" s="15"/>
      <c r="K56" s="1"/>
    </row>
    <row r="57" spans="1:12" s="4" customFormat="1" ht="17.25" customHeight="1">
      <c r="A57" s="12" t="s">
        <v>15</v>
      </c>
      <c r="B57" s="12" t="s">
        <v>74</v>
      </c>
      <c r="C57" s="13">
        <f>2925599.99</f>
        <v>2925599.99</v>
      </c>
      <c r="D57" s="14"/>
      <c r="E57" s="14"/>
      <c r="F57" s="15"/>
      <c r="G57" s="15"/>
      <c r="H57" s="15"/>
      <c r="I57" s="15"/>
      <c r="J57" s="15"/>
      <c r="K57" s="1"/>
      <c r="L57" s="9"/>
    </row>
    <row r="58" spans="1:11" s="4" customFormat="1" ht="17.25" customHeight="1">
      <c r="A58" s="12" t="s">
        <v>17</v>
      </c>
      <c r="B58" s="12" t="s">
        <v>75</v>
      </c>
      <c r="C58" s="13">
        <v>928970</v>
      </c>
      <c r="D58" s="14"/>
      <c r="E58" s="14"/>
      <c r="F58" s="15"/>
      <c r="G58" s="15"/>
      <c r="H58" s="15"/>
      <c r="I58" s="15"/>
      <c r="J58" s="15"/>
      <c r="K58" s="1"/>
    </row>
    <row r="59" spans="1:10" s="4" customFormat="1" ht="15">
      <c r="A59" s="12" t="s">
        <v>19</v>
      </c>
      <c r="B59" s="12" t="s">
        <v>76</v>
      </c>
      <c r="C59" s="13">
        <f>9271394.15</f>
        <v>9271394.15</v>
      </c>
      <c r="D59" s="14"/>
      <c r="E59" s="14"/>
      <c r="F59" s="15"/>
      <c r="G59" s="15"/>
      <c r="H59" s="15"/>
      <c r="I59" s="15"/>
      <c r="J59" s="15"/>
    </row>
    <row r="60" spans="1:10" s="4" customFormat="1" ht="15">
      <c r="A60" s="12" t="s">
        <v>21</v>
      </c>
      <c r="B60" s="12" t="s">
        <v>77</v>
      </c>
      <c r="C60" s="21">
        <f>72754.5</f>
        <v>72754.5</v>
      </c>
      <c r="D60" s="14"/>
      <c r="E60" s="14"/>
      <c r="F60" s="15"/>
      <c r="G60" s="15"/>
      <c r="H60" s="15"/>
      <c r="I60" s="15"/>
      <c r="J60" s="15"/>
    </row>
    <row r="61" spans="1:10" s="4" customFormat="1" ht="16.5" customHeight="1">
      <c r="A61" s="12" t="s">
        <v>29</v>
      </c>
      <c r="B61" s="12" t="s">
        <v>78</v>
      </c>
      <c r="C61" s="13">
        <f>5814+77653.6+384585+203000+151792+6002245.89</f>
        <v>6825090.489999999</v>
      </c>
      <c r="D61" s="14"/>
      <c r="E61" s="14"/>
      <c r="F61" s="15"/>
      <c r="G61" s="15"/>
      <c r="H61" s="15"/>
      <c r="I61" s="15"/>
      <c r="J61" s="15"/>
    </row>
    <row r="62" spans="1:10" s="4" customFormat="1" ht="16.5" customHeight="1">
      <c r="A62" s="12"/>
      <c r="B62" s="12" t="s">
        <v>23</v>
      </c>
      <c r="C62" s="13">
        <f>SUM(C57:C61)</f>
        <v>20023809.130000003</v>
      </c>
      <c r="D62" s="14"/>
      <c r="E62" s="14"/>
      <c r="F62" s="16"/>
      <c r="G62" s="15"/>
      <c r="H62" s="15"/>
      <c r="I62" s="15"/>
      <c r="J62" s="15"/>
    </row>
    <row r="63" spans="1:10" s="4" customFormat="1" ht="21" customHeight="1">
      <c r="A63" s="5"/>
      <c r="C63" s="1"/>
      <c r="D63" s="14"/>
      <c r="E63" s="16"/>
      <c r="F63" s="16"/>
      <c r="G63" s="15"/>
      <c r="H63" s="15"/>
      <c r="I63" s="15"/>
      <c r="J63" s="15"/>
    </row>
    <row r="64" spans="1:10" s="4" customFormat="1" ht="17.25" customHeight="1">
      <c r="A64" s="5" t="s">
        <v>79</v>
      </c>
      <c r="C64" s="1"/>
      <c r="D64" s="14"/>
      <c r="E64" s="16"/>
      <c r="F64" s="16"/>
      <c r="G64" s="15"/>
      <c r="H64" s="15"/>
      <c r="I64" s="15"/>
      <c r="J64" s="15"/>
    </row>
    <row r="65" spans="1:10" s="4" customFormat="1" ht="18.75" customHeight="1">
      <c r="A65" s="10" t="s">
        <v>12</v>
      </c>
      <c r="B65" s="10" t="s">
        <v>13</v>
      </c>
      <c r="C65" s="11" t="s">
        <v>14</v>
      </c>
      <c r="D65" s="14"/>
      <c r="E65" s="16"/>
      <c r="F65" s="15"/>
      <c r="G65" s="15"/>
      <c r="H65" s="15"/>
      <c r="I65" s="15"/>
      <c r="J65" s="15"/>
    </row>
    <row r="66" spans="1:10" s="4" customFormat="1" ht="16.5" customHeight="1">
      <c r="A66" s="12" t="s">
        <v>15</v>
      </c>
      <c r="B66" s="12" t="s">
        <v>80</v>
      </c>
      <c r="C66" s="13">
        <v>0</v>
      </c>
      <c r="D66" s="14"/>
      <c r="E66" s="16"/>
      <c r="F66" s="16"/>
      <c r="G66" s="15"/>
      <c r="H66" s="15"/>
      <c r="I66" s="15"/>
      <c r="J66" s="15"/>
    </row>
    <row r="67" spans="1:10" s="4" customFormat="1" ht="16.5" customHeight="1">
      <c r="A67" s="12" t="s">
        <v>17</v>
      </c>
      <c r="B67" s="12" t="s">
        <v>81</v>
      </c>
      <c r="C67" s="13">
        <v>0</v>
      </c>
      <c r="D67" s="14"/>
      <c r="E67" s="16"/>
      <c r="F67" s="15"/>
      <c r="G67" s="15"/>
      <c r="H67" s="15"/>
      <c r="I67" s="15"/>
      <c r="J67" s="15"/>
    </row>
    <row r="68" spans="1:10" s="4" customFormat="1" ht="16.5" customHeight="1">
      <c r="A68" s="12"/>
      <c r="B68" s="12" t="s">
        <v>23</v>
      </c>
      <c r="C68" s="13">
        <f>SUM(C66:C67)</f>
        <v>0</v>
      </c>
      <c r="D68" s="14"/>
      <c r="E68" s="16"/>
      <c r="F68" s="15"/>
      <c r="G68" s="15"/>
      <c r="H68" s="15"/>
      <c r="I68" s="15"/>
      <c r="J68" s="15"/>
    </row>
    <row r="69" spans="1:10" ht="12.75">
      <c r="A69" s="2" t="s">
        <v>82</v>
      </c>
      <c r="D69" s="26"/>
      <c r="E69" s="26"/>
      <c r="F69" s="27"/>
      <c r="G69" s="28"/>
      <c r="H69" s="28"/>
      <c r="I69" s="28"/>
      <c r="J69" s="26"/>
    </row>
    <row r="70" spans="1:10" ht="26.25" customHeight="1">
      <c r="A70" s="29" t="s">
        <v>83</v>
      </c>
      <c r="B70" s="29"/>
      <c r="C70" s="29"/>
      <c r="D70" s="26"/>
      <c r="E70" s="26"/>
      <c r="F70" s="27"/>
      <c r="G70" s="28"/>
      <c r="H70" s="28"/>
      <c r="I70" s="28"/>
      <c r="J70" s="26"/>
    </row>
    <row r="71" spans="1:10" ht="12" customHeight="1">
      <c r="A71" s="30" t="s">
        <v>84</v>
      </c>
      <c r="B71" s="30"/>
      <c r="C71" s="30"/>
      <c r="D71" s="26"/>
      <c r="E71" s="26"/>
      <c r="F71" s="27"/>
      <c r="G71" s="28"/>
      <c r="H71" s="28"/>
      <c r="I71" s="28"/>
      <c r="J71" s="26"/>
    </row>
    <row r="72" spans="1:10" s="34" customFormat="1" ht="24.75" customHeight="1">
      <c r="A72" s="31" t="s">
        <v>85</v>
      </c>
      <c r="B72" s="31"/>
      <c r="C72" s="31"/>
      <c r="D72" s="32"/>
      <c r="E72" s="32"/>
      <c r="F72" s="27"/>
      <c r="G72" s="28"/>
      <c r="H72" s="28"/>
      <c r="I72" s="28"/>
      <c r="J72" s="33"/>
    </row>
    <row r="73" spans="1:10" ht="26.25" customHeight="1">
      <c r="A73" s="35" t="s">
        <v>86</v>
      </c>
      <c r="B73" s="35"/>
      <c r="C73" s="35"/>
      <c r="D73" s="26"/>
      <c r="E73" s="26"/>
      <c r="F73" s="26"/>
      <c r="G73" s="36"/>
      <c r="H73" s="36"/>
      <c r="I73" s="36"/>
      <c r="J73" s="36"/>
    </row>
  </sheetData>
  <sheetProtection selectLockedCells="1" selectUnlockedCells="1"/>
  <mergeCells count="4">
    <mergeCell ref="A70:C70"/>
    <mergeCell ref="A71:C71"/>
    <mergeCell ref="A72:C72"/>
    <mergeCell ref="A73:C73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2017-01-05T17:33:45Z</cp:lastPrinted>
  <dcterms:created xsi:type="dcterms:W3CDTF">2016-06-09T15:17:09Z</dcterms:created>
  <dcterms:modified xsi:type="dcterms:W3CDTF">2018-01-05T19:01:44Z</dcterms:modified>
  <cp:category/>
  <cp:version/>
  <cp:contentType/>
  <cp:contentStatus/>
  <cp:revision>1</cp:revision>
</cp:coreProperties>
</file>